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360" yWindow="270" windowWidth="18735" windowHeight="12210"/>
  </bookViews>
  <sheets>
    <sheet name="Stavba" sheetId="1" r:id="rId1"/>
    <sheet name="VzorPolozky" sheetId="10" state="hidden" r:id="rId2"/>
    <sheet name=" Pol" sheetId="12" r:id="rId3"/>
  </sheets>
  <externalReferences>
    <externalReference r:id="rId4"/>
  </externalReferences>
  <definedNames>
    <definedName name="CelkemDPHVypocet" localSheetId="0">Stavba!$H$40</definedName>
    <definedName name="CenaCelkem">Stavba!$G$29</definedName>
    <definedName name="CenaCelkemBezDPH">Stavba!$G$28</definedName>
    <definedName name="CenaCelkemVypocet" localSheetId="0">Stavba!$I$40</definedName>
    <definedName name="cisloobjektu">Stavba!$C$3</definedName>
    <definedName name="CisloRozpoctu">'[1]Krycí list'!$C$2</definedName>
    <definedName name="CisloStavby" localSheetId="0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0">Stavba!$I$12</definedName>
    <definedName name="dmisto">Stavba!$D$13:$G$13</definedName>
    <definedName name="DPHSni">Stavba!$G$24</definedName>
    <definedName name="DPHZakl">Stavba!$G$26</definedName>
    <definedName name="dpsc" localSheetId="0">Stavba!$C$13</definedName>
    <definedName name="IČO" localSheetId="0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0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0">Stavba!$D$5</definedName>
    <definedName name="Objekt" localSheetId="0">Stavba!$B$38</definedName>
    <definedName name="_xlnm.Print_Area" localSheetId="2">' Pol'!$A$1:$H$20</definedName>
    <definedName name="_xlnm.Print_Area" localSheetId="0">Stavba!$A$1:$J$48</definedName>
    <definedName name="odic" localSheetId="0">Stavba!$I$6</definedName>
    <definedName name="oico" localSheetId="0">Stavba!$I$5</definedName>
    <definedName name="omisto" localSheetId="0">Stavba!$D$7</definedName>
    <definedName name="onazev" localSheetId="0">Stavba!$D$6</definedName>
    <definedName name="opsc" localSheetId="0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0">Stavba!$E$23</definedName>
    <definedName name="SazbaDPH1">'[1]Krycí list'!$C$30</definedName>
    <definedName name="SazbaDPH2" localSheetId="0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0" hidden="1">Stavba!$A:$A</definedName>
    <definedName name="Z_B7E7C763_C459_487D_8ABA_5CFDDFBD5A84_.wvu.PrintArea" localSheetId="0" hidden="1">Stavba!$B$1:$J$36</definedName>
    <definedName name="ZakladDPHSni">Stavba!$G$23</definedName>
    <definedName name="ZakladDPHSniVypocet" localSheetId="0">Stavba!$F$40</definedName>
    <definedName name="ZakladDPHZakl">Stavba!$G$25</definedName>
    <definedName name="ZakladDPHZaklVypocet" localSheetId="0">Stavba!$G$40</definedName>
    <definedName name="Zaokrouhleni">Stavba!$G$27</definedName>
    <definedName name="Zhotovitel">Stavba!$D$11:$G$11</definedName>
  </definedNames>
  <calcPr calcId="125725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P20" i="12"/>
  <c r="F39" i="1" s="1"/>
  <c r="Q20" i="12"/>
  <c r="G39" i="1" s="1"/>
  <c r="G40" s="1"/>
  <c r="G9" i="12"/>
  <c r="G11"/>
  <c r="G13"/>
  <c r="G15"/>
  <c r="G17"/>
  <c r="G18"/>
  <c r="I20" i="1"/>
  <c r="I19"/>
  <c r="I18"/>
  <c r="I16"/>
  <c r="G27"/>
  <c r="J28"/>
  <c r="J26"/>
  <c r="G38"/>
  <c r="F38"/>
  <c r="H32"/>
  <c r="J23"/>
  <c r="J24"/>
  <c r="J25"/>
  <c r="J27"/>
  <c r="E24"/>
  <c r="E26"/>
  <c r="F40" l="1"/>
  <c r="G24" s="1"/>
  <c r="H39"/>
  <c r="H40" s="1"/>
  <c r="G8" i="12"/>
  <c r="I39" i="1"/>
  <c r="I40" s="1"/>
  <c r="J39" s="1"/>
  <c r="J40" s="1"/>
  <c r="G28" l="1"/>
  <c r="G20" i="12"/>
  <c r="I47" i="1"/>
  <c r="I17" l="1"/>
  <c r="I21" s="1"/>
  <c r="G25" s="1"/>
  <c r="I48"/>
  <c r="G26" l="1"/>
  <c r="G29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<sst xmlns="http://schemas.openxmlformats.org/spreadsheetml/2006/main" count="138" uniqueCount="95">
  <si>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</si>
  <si>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</si>
  <si>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</si>
  <si>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</si>
  <si>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</si>
  <si>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</si>
  <si>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</si>
  <si>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</si>
  <si>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</si>
  <si>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</si>
  <si>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</si>
  <si>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</si>
  <si>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</si>
  <si>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</si>
  <si>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</si>
  <si>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</si>
  <si>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</si>
  <si>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</si>
  <si>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</si>
  <si>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</si>
  <si>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</si>
  <si>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</si>
  <si>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</si>
  <si>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</si>
  <si>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</si>
  <si>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</si>
  <si>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</si>
  <si>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</si>
  <si>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</si>
  <si>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</si>
  <si>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</si>
  <si>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</si>
  <si>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</si>
  <si>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</si>
  <si>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</si>
  <si>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</si>
  <si>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Zakázka:</t>
  </si>
  <si>
    <t>Z:</t>
  </si>
  <si>
    <t>Objekt:</t>
  </si>
  <si>
    <t>Rozpočet:</t>
  </si>
  <si>
    <t>Celkem za stavbu</t>
  </si>
  <si>
    <t>CZK</t>
  </si>
  <si>
    <t>Rekapitulace dílů</t>
  </si>
  <si>
    <t>Typ dílu</t>
  </si>
  <si>
    <t>767</t>
  </si>
  <si>
    <t>Konstrukce zámečnické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</si>
  <si>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</si>
  <si>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</si>
  <si>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</si>
  <si>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</si>
  <si>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</si>
  <si>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</si>
  <si>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</si>
  <si>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</si>
  <si>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</si>
  <si>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</si>
  <si>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</si>
  <si>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</si>
  <si>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</si>
  <si>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</si>
  <si>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</si>
  <si>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Cen. soustava</t>
  </si>
  <si>
    <t>Díl:</t>
  </si>
  <si>
    <t>DIL</t>
  </si>
  <si>
    <t>767.1</t>
  </si>
  <si>
    <t>Demontáž stáv. pletivového oplocení ze sloupků, sloupky ponechány,odvoz,uložení na skládku</t>
  </si>
  <si>
    <t>m2</t>
  </si>
  <si>
    <t>POL1_0</t>
  </si>
  <si>
    <t>stáv. oplocení:2*120</t>
  </si>
  <si>
    <t>VV</t>
  </si>
  <si>
    <t>767.2</t>
  </si>
  <si>
    <t>Oplocení drátěné pletivo,oka 55x55mm,drát 2,5mm, kotvení na stáv. sloupky,doplňky,detaily,D+M</t>
  </si>
  <si>
    <t>na stáv. sloupky:2*120</t>
  </si>
  <si>
    <t>767.3</t>
  </si>
  <si>
    <t>Oplocení drátěné pletivo,oka 55x55mm,drát 2,5mm, základ.patky,sloupky 48,vzpěry,kotvení,doplňky,D+M</t>
  </si>
  <si>
    <t>nové polocení:19*2</t>
  </si>
  <si>
    <t>767.4</t>
  </si>
  <si>
    <t>Branka drátěného oplocení 900/1800mm,sloupky, rám,kování,zámek,kotvení,doplňky,detaily,D+M</t>
  </si>
  <si>
    <t>kus</t>
  </si>
  <si>
    <t>nová branka:1*1</t>
  </si>
  <si>
    <t>Z/06,Z/10,OS/45</t>
  </si>
  <si>
    <t>Prvky oplocení - viz SO 01 - neoceňovat!!!</t>
  </si>
  <si>
    <t>998767201R00</t>
  </si>
  <si>
    <t>Přesun hmot pro zámečnické konstr., výšky do 6 m</t>
  </si>
  <si>
    <t/>
  </si>
  <si>
    <t>SUM</t>
  </si>
  <si>
    <t>MŠ Nosislav</t>
  </si>
  <si>
    <t>SO 04 Oplocení</t>
  </si>
  <si>
    <t>Arch. stav. část</t>
  </si>
  <si>
    <t>vlastní</t>
  </si>
  <si>
    <t>RTS I/2017</t>
  </si>
  <si>
    <t>JKSO : 801.31</t>
  </si>
  <si>
    <t>CPV : 45214230-1</t>
  </si>
  <si>
    <t>CZ - CC : 126311</t>
  </si>
  <si>
    <t>Položkový soupis prací, dodávek a služeb</t>
  </si>
</sst>
</file>

<file path=xl/styles.xml><?xml version="1.0" encoding="utf-8"?>
<styleSheet xmlns="http://schemas.openxmlformats.org/spreadsheetml/2006/main">
  <fonts count="18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3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39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2" borderId="1" xfId="0" applyFont="1" applyFill="1" applyBorder="1" applyAlignment="1">
      <alignment horizontal="left" vertical="center" indent="1"/>
    </xf>
    <xf numFmtId="49" fontId="6" fillId="2" borderId="0" xfId="0" applyNumberFormat="1" applyFont="1" applyFill="1" applyBorder="1" applyAlignment="1">
      <alignment horizontal="left" vertical="center"/>
    </xf>
    <xf numFmtId="0" fontId="0" fillId="2" borderId="1" xfId="0" applyFont="1" applyFill="1" applyBorder="1" applyAlignment="1">
      <alignment horizontal="left" vertical="center" indent="1"/>
    </xf>
    <xf numFmtId="0" fontId="8" fillId="2" borderId="0" xfId="0" applyFont="1" applyFill="1" applyBorder="1" applyAlignment="1">
      <alignment horizontal="left" vertical="center"/>
    </xf>
    <xf numFmtId="0" fontId="0" fillId="2" borderId="9" xfId="0" applyFont="1" applyFill="1" applyBorder="1" applyAlignment="1">
      <alignment horizontal="left" vertical="center" indent="1"/>
    </xf>
    <xf numFmtId="0" fontId="0" fillId="2" borderId="6" xfId="0" applyFont="1" applyFill="1" applyBorder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3" borderId="6" xfId="0" applyNumberFormat="1" applyFont="1" applyFill="1" applyBorder="1" applyAlignment="1" applyProtection="1">
      <alignment horizontal="right" vertical="center"/>
      <protection locked="0"/>
    </xf>
    <xf numFmtId="49" fontId="8" fillId="3" borderId="0" xfId="0" applyNumberFormat="1" applyFont="1" applyFill="1" applyBorder="1" applyAlignment="1" applyProtection="1">
      <alignment horizontal="left" vertical="center"/>
      <protection locked="0"/>
    </xf>
    <xf numFmtId="4" fontId="0" fillId="0" borderId="0" xfId="0" applyNumberFormat="1" applyAlignment="1"/>
    <xf numFmtId="3" fontId="0" fillId="0" borderId="26" xfId="0" applyNumberFormat="1" applyBorder="1"/>
    <xf numFmtId="3" fontId="0" fillId="4" borderId="30" xfId="0" applyNumberFormat="1" applyFill="1" applyBorder="1" applyAlignment="1"/>
    <xf numFmtId="3" fontId="7" fillId="2" borderId="27" xfId="0" applyNumberFormat="1" applyFont="1" applyFill="1" applyBorder="1" applyAlignment="1">
      <alignment vertical="center"/>
    </xf>
    <xf numFmtId="3" fontId="7" fillId="2" borderId="18" xfId="0" applyNumberFormat="1" applyFont="1" applyFill="1" applyBorder="1" applyAlignment="1">
      <alignment vertical="center"/>
    </xf>
    <xf numFmtId="3" fontId="7" fillId="2" borderId="18" xfId="0" applyNumberFormat="1" applyFont="1" applyFill="1" applyBorder="1" applyAlignment="1">
      <alignment vertical="center" wrapText="1"/>
    </xf>
    <xf numFmtId="3" fontId="7" fillId="2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2" borderId="28" xfId="0" applyNumberFormat="1" applyFont="1" applyFill="1" applyBorder="1" applyAlignment="1">
      <alignment horizontal="center" vertical="center" wrapText="1" shrinkToFit="1"/>
    </xf>
    <xf numFmtId="3" fontId="7" fillId="2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4" borderId="30" xfId="0" applyNumberFormat="1" applyFill="1" applyBorder="1" applyAlignment="1">
      <alignment wrapText="1" shrinkToFit="1"/>
    </xf>
    <xf numFmtId="3" fontId="0" fillId="4" borderId="30" xfId="0" applyNumberFormat="1" applyFill="1" applyBorder="1" applyAlignment="1">
      <alignment shrinkToFit="1"/>
    </xf>
    <xf numFmtId="0" fontId="4" fillId="2" borderId="11" xfId="0" applyFont="1" applyFill="1" applyBorder="1" applyAlignment="1">
      <alignment horizontal="left" vertical="center" indent="1"/>
    </xf>
    <xf numFmtId="0" fontId="5" fillId="2" borderId="7" xfId="0" applyFont="1" applyFill="1" applyBorder="1" applyAlignment="1">
      <alignment horizontal="left" vertical="center"/>
    </xf>
    <xf numFmtId="0" fontId="0" fillId="2" borderId="7" xfId="0" applyFill="1" applyBorder="1" applyAlignment="1">
      <alignment horizontal="left" vertical="center"/>
    </xf>
    <xf numFmtId="4" fontId="4" fillId="2" borderId="7" xfId="0" applyNumberFormat="1" applyFont="1" applyFill="1" applyBorder="1" applyAlignment="1">
      <alignment horizontal="left" vertical="center"/>
    </xf>
    <xf numFmtId="49" fontId="0" fillId="2" borderId="13" xfId="0" applyNumberFormat="1" applyFill="1" applyBorder="1" applyAlignment="1">
      <alignment horizontal="left" vertical="center"/>
    </xf>
    <xf numFmtId="0" fontId="0" fillId="2" borderId="7" xfId="0" applyFill="1" applyBorder="1"/>
    <xf numFmtId="49" fontId="8" fillId="2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2" borderId="36" xfId="0" applyFont="1" applyFill="1" applyBorder="1" applyAlignment="1">
      <alignment horizontal="center" vertical="center" wrapText="1"/>
    </xf>
    <xf numFmtId="0" fontId="15" fillId="2" borderId="18" xfId="0" applyFont="1" applyFill="1" applyBorder="1" applyAlignment="1">
      <alignment horizontal="center" vertical="center" wrapText="1"/>
    </xf>
    <xf numFmtId="0" fontId="7" fillId="4" borderId="10" xfId="0" applyFont="1" applyFill="1" applyBorder="1"/>
    <xf numFmtId="0" fontId="7" fillId="4" borderId="6" xfId="0" applyFont="1" applyFill="1" applyBorder="1"/>
    <xf numFmtId="0" fontId="15" fillId="2" borderId="35" xfId="0" applyFont="1" applyFill="1" applyBorder="1" applyAlignment="1">
      <alignment horizontal="center" vertical="center" wrapText="1"/>
    </xf>
    <xf numFmtId="49" fontId="7" fillId="0" borderId="15" xfId="0" applyNumberFormat="1" applyFont="1" applyBorder="1" applyAlignment="1">
      <alignment vertical="center"/>
    </xf>
    <xf numFmtId="4" fontId="7" fillId="0" borderId="21" xfId="0" applyNumberFormat="1" applyFont="1" applyBorder="1" applyAlignment="1">
      <alignment horizontal="center" vertical="center"/>
    </xf>
    <xf numFmtId="4" fontId="7" fillId="0" borderId="21" xfId="0" applyNumberFormat="1" applyFont="1" applyBorder="1" applyAlignment="1">
      <alignment vertical="center"/>
    </xf>
    <xf numFmtId="4" fontId="7" fillId="4" borderId="38" xfId="0" applyNumberFormat="1" applyFont="1" applyFill="1" applyBorder="1" applyAlignment="1">
      <alignment horizontal="center"/>
    </xf>
    <xf numFmtId="4" fontId="7" fillId="4" borderId="38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0" fillId="2" borderId="42" xfId="0" applyFill="1" applyBorder="1"/>
    <xf numFmtId="0" fontId="0" fillId="2" borderId="41" xfId="0" applyFill="1" applyBorder="1"/>
    <xf numFmtId="0" fontId="0" fillId="2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16" fillId="0" borderId="26" xfId="0" applyNumberFormat="1" applyFont="1" applyBorder="1" applyAlignment="1">
      <alignment vertical="top"/>
    </xf>
    <xf numFmtId="4" fontId="16" fillId="0" borderId="33" xfId="0" applyNumberFormat="1" applyFont="1" applyBorder="1" applyAlignment="1">
      <alignment vertical="top" shrinkToFit="1"/>
    </xf>
    <xf numFmtId="0" fontId="0" fillId="2" borderId="49" xfId="0" applyFill="1" applyBorder="1"/>
    <xf numFmtId="0" fontId="0" fillId="2" borderId="51" xfId="0" applyFill="1" applyBorder="1" applyAlignment="1">
      <alignment vertical="top"/>
    </xf>
    <xf numFmtId="49" fontId="0" fillId="2" borderId="51" xfId="0" applyNumberFormat="1" applyFill="1" applyBorder="1" applyAlignment="1">
      <alignment vertical="top"/>
    </xf>
    <xf numFmtId="49" fontId="0" fillId="2" borderId="48" xfId="0" applyNumberFormat="1" applyFill="1" applyBorder="1" applyAlignment="1">
      <alignment vertical="top"/>
    </xf>
    <xf numFmtId="4" fontId="0" fillId="2" borderId="48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4" fontId="16" fillId="0" borderId="38" xfId="0" applyNumberFormat="1" applyFont="1" applyBorder="1" applyAlignment="1">
      <alignment vertical="top" shrinkToFit="1"/>
    </xf>
    <xf numFmtId="0" fontId="8" fillId="2" borderId="15" xfId="0" applyFont="1" applyFill="1" applyBorder="1" applyAlignment="1">
      <alignment vertical="top"/>
    </xf>
    <xf numFmtId="49" fontId="8" fillId="2" borderId="12" xfId="0" applyNumberFormat="1" applyFont="1" applyFill="1" applyBorder="1" applyAlignment="1">
      <alignment vertical="top"/>
    </xf>
    <xf numFmtId="0" fontId="8" fillId="2" borderId="12" xfId="0" applyFont="1" applyFill="1" applyBorder="1" applyAlignment="1">
      <alignment vertical="top"/>
    </xf>
    <xf numFmtId="4" fontId="8" fillId="2" borderId="22" xfId="0" applyNumberFormat="1" applyFont="1" applyFill="1" applyBorder="1" applyAlignment="1">
      <alignment vertical="top"/>
    </xf>
    <xf numFmtId="0" fontId="16" fillId="0" borderId="33" xfId="0" applyNumberFormat="1" applyFont="1" applyBorder="1" applyAlignment="1">
      <alignment horizontal="left" vertical="top" wrapText="1"/>
    </xf>
    <xf numFmtId="0" fontId="17" fillId="0" borderId="33" xfId="0" quotePrefix="1" applyNumberFormat="1" applyFont="1" applyBorder="1" applyAlignment="1">
      <alignment horizontal="left" vertical="top" wrapText="1"/>
    </xf>
    <xf numFmtId="0" fontId="16" fillId="0" borderId="38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2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center"/>
    </xf>
    <xf numFmtId="0" fontId="0" fillId="2" borderId="50" xfId="0" applyFill="1" applyBorder="1" applyAlignment="1">
      <alignment horizontal="center" wrapText="1"/>
    </xf>
    <xf numFmtId="0" fontId="0" fillId="2" borderId="48" xfId="0" applyFill="1" applyBorder="1" applyAlignment="1">
      <alignment horizontal="center" vertical="top"/>
    </xf>
    <xf numFmtId="0" fontId="16" fillId="0" borderId="33" xfId="0" applyFont="1" applyBorder="1" applyAlignment="1">
      <alignment horizontal="center" vertical="top" shrinkToFit="1"/>
    </xf>
    <xf numFmtId="0" fontId="16" fillId="0" borderId="38" xfId="0" applyFont="1" applyBorder="1" applyAlignment="1">
      <alignment horizontal="center" vertical="top" shrinkToFit="1"/>
    </xf>
    <xf numFmtId="4" fontId="0" fillId="2" borderId="42" xfId="0" applyNumberFormat="1" applyFill="1" applyBorder="1"/>
    <xf numFmtId="4" fontId="0" fillId="2" borderId="35" xfId="0" applyNumberFormat="1" applyFill="1" applyBorder="1"/>
    <xf numFmtId="4" fontId="17" fillId="0" borderId="33" xfId="0" applyNumberFormat="1" applyFont="1" applyBorder="1" applyAlignment="1">
      <alignment vertical="top" wrapText="1" shrinkToFit="1"/>
    </xf>
    <xf numFmtId="4" fontId="0" fillId="0" borderId="0" xfId="0" applyNumberFormat="1" applyAlignment="1">
      <alignment vertical="top"/>
    </xf>
    <xf numFmtId="4" fontId="8" fillId="2" borderId="12" xfId="0" applyNumberFormat="1" applyFont="1" applyFill="1" applyBorder="1" applyAlignment="1">
      <alignment vertical="top"/>
    </xf>
    <xf numFmtId="0" fontId="0" fillId="2" borderId="42" xfId="0" applyFill="1" applyBorder="1" applyAlignment="1">
      <alignment horizontal="center"/>
    </xf>
    <xf numFmtId="0" fontId="0" fillId="2" borderId="35" xfId="0" applyFill="1" applyBorder="1" applyAlignment="1">
      <alignment horizontal="center"/>
    </xf>
    <xf numFmtId="0" fontId="0" fillId="2" borderId="52" xfId="0" applyFill="1" applyBorder="1" applyAlignment="1">
      <alignment horizontal="center" vertical="top"/>
    </xf>
    <xf numFmtId="0" fontId="16" fillId="0" borderId="34" xfId="0" applyFont="1" applyBorder="1" applyAlignment="1">
      <alignment horizontal="center" vertical="top" shrinkToFit="1"/>
    </xf>
    <xf numFmtId="0" fontId="17" fillId="0" borderId="34" xfId="0" applyNumberFormat="1" applyFont="1" applyBorder="1" applyAlignment="1">
      <alignment horizontal="center" vertical="top" wrapText="1" shrinkToFit="1"/>
    </xf>
    <xf numFmtId="0" fontId="16" fillId="0" borderId="37" xfId="0" applyFont="1" applyBorder="1" applyAlignment="1">
      <alignment horizontal="center" vertical="top" shrinkToFit="1"/>
    </xf>
    <xf numFmtId="0" fontId="8" fillId="2" borderId="12" xfId="0" applyFont="1" applyFill="1" applyBorder="1" applyAlignment="1">
      <alignment horizontal="center" vertical="top"/>
    </xf>
    <xf numFmtId="0" fontId="0" fillId="0" borderId="43" xfId="0" applyFont="1" applyBorder="1" applyAlignment="1">
      <alignment vertical="top"/>
    </xf>
    <xf numFmtId="49" fontId="0" fillId="0" borderId="39" xfId="0" applyNumberFormat="1" applyBorder="1" applyAlignment="1">
      <alignment vertical="top"/>
    </xf>
    <xf numFmtId="0" fontId="0" fillId="0" borderId="44" xfId="0" applyFont="1" applyBorder="1" applyAlignment="1">
      <alignment vertical="top"/>
    </xf>
    <xf numFmtId="49" fontId="0" fillId="0" borderId="40" xfId="0" applyNumberFormat="1" applyBorder="1" applyAlignment="1">
      <alignment vertical="top"/>
    </xf>
    <xf numFmtId="0" fontId="0" fillId="2" borderId="45" xfId="0" applyFill="1" applyBorder="1" applyAlignment="1">
      <alignment vertical="top"/>
    </xf>
    <xf numFmtId="49" fontId="0" fillId="2" borderId="42" xfId="0" applyNumberFormat="1" applyFill="1" applyBorder="1" applyAlignment="1">
      <alignment vertical="top"/>
    </xf>
    <xf numFmtId="0" fontId="0" fillId="2" borderId="35" xfId="0" applyFill="1" applyBorder="1" applyAlignment="1">
      <alignment vertical="top"/>
    </xf>
    <xf numFmtId="49" fontId="0" fillId="2" borderId="35" xfId="0" applyNumberFormat="1" applyFill="1" applyBorder="1" applyAlignment="1">
      <alignment vertical="top"/>
    </xf>
    <xf numFmtId="4" fontId="16" fillId="0" borderId="33" xfId="0" applyNumberFormat="1" applyFont="1" applyBorder="1" applyAlignment="1">
      <alignment vertical="top" shrinkToFit="1"/>
    </xf>
    <xf numFmtId="4" fontId="16" fillId="0" borderId="38" xfId="0" applyNumberFormat="1" applyFont="1" applyBorder="1" applyAlignment="1">
      <alignment vertical="top" shrinkToFit="1"/>
    </xf>
    <xf numFmtId="0" fontId="0" fillId="0" borderId="6" xfId="0" applyBorder="1" applyAlignment="1">
      <alignment vertical="center"/>
    </xf>
    <xf numFmtId="0" fontId="0" fillId="0" borderId="0" xfId="0" applyBorder="1" applyAlignment="1">
      <alignment horizontal="right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2" borderId="7" xfId="0" applyNumberFormat="1" applyFont="1" applyFill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2" fontId="12" fillId="2" borderId="7" xfId="0" applyNumberFormat="1" applyFont="1" applyFill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9" fontId="8" fillId="3" borderId="0" xfId="0" applyNumberFormat="1" applyFont="1" applyFill="1" applyBorder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 applyProtection="1">
      <alignment horizontal="left" vertical="center"/>
      <protection locked="0"/>
    </xf>
    <xf numFmtId="49" fontId="8" fillId="2" borderId="0" xfId="0" applyNumberFormat="1" applyFont="1" applyFill="1" applyBorder="1" applyAlignment="1">
      <alignment horizontal="center" vertical="center"/>
    </xf>
    <xf numFmtId="0" fontId="8" fillId="2" borderId="0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49" fontId="8" fillId="2" borderId="6" xfId="0" applyNumberFormat="1" applyFont="1" applyFill="1" applyBorder="1" applyAlignment="1">
      <alignment horizontal="center" vertical="center"/>
    </xf>
    <xf numFmtId="0" fontId="8" fillId="2" borderId="6" xfId="0" applyFont="1" applyFill="1" applyBorder="1" applyAlignment="1">
      <alignment horizontal="center" vertical="center"/>
    </xf>
    <xf numFmtId="0" fontId="8" fillId="2" borderId="8" xfId="0" applyFont="1" applyFill="1" applyBorder="1" applyAlignment="1">
      <alignment horizontal="center" vertical="center"/>
    </xf>
    <xf numFmtId="4" fontId="7" fillId="4" borderId="38" xfId="0" applyNumberFormat="1" applyFont="1" applyFill="1" applyBorder="1" applyAlignment="1"/>
    <xf numFmtId="49" fontId="6" fillId="2" borderId="18" xfId="0" applyNumberFormat="1" applyFont="1" applyFill="1" applyBorder="1" applyAlignment="1">
      <alignment horizontal="center" vertical="center" shrinkToFit="1"/>
    </xf>
    <xf numFmtId="0" fontId="6" fillId="2" borderId="18" xfId="0" applyFont="1" applyFill="1" applyBorder="1" applyAlignment="1">
      <alignment horizontal="center" vertical="center" shrinkToFit="1"/>
    </xf>
    <xf numFmtId="0" fontId="6" fillId="2" borderId="19" xfId="0" applyFont="1" applyFill="1" applyBorder="1" applyAlignment="1">
      <alignment horizontal="center" vertical="center" shrinkToFit="1"/>
    </xf>
    <xf numFmtId="1" fontId="0" fillId="0" borderId="6" xfId="0" applyNumberFormat="1" applyFont="1" applyBorder="1" applyAlignment="1">
      <alignment horizontal="right" indent="1"/>
    </xf>
    <xf numFmtId="49" fontId="8" fillId="3" borderId="18" xfId="0" applyNumberFormat="1" applyFont="1" applyFill="1" applyBorder="1" applyAlignment="1" applyProtection="1">
      <alignment horizontal="left" vertical="center"/>
      <protection locked="0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4" borderId="31" xfId="0" applyNumberFormat="1" applyFill="1" applyBorder="1"/>
    <xf numFmtId="3" fontId="0" fillId="4" borderId="12" xfId="0" applyNumberFormat="1" applyFill="1" applyBorder="1"/>
    <xf numFmtId="3" fontId="0" fillId="4" borderId="32" xfId="0" applyNumberFormat="1" applyFill="1" applyBorder="1"/>
    <xf numFmtId="0" fontId="15" fillId="2" borderId="35" xfId="0" applyFont="1" applyFill="1" applyBorder="1" applyAlignment="1">
      <alignment horizontal="center" vertical="center" wrapText="1"/>
    </xf>
    <xf numFmtId="4" fontId="7" fillId="0" borderId="21" xfId="0" applyNumberFormat="1" applyFont="1" applyBorder="1" applyAlignment="1">
      <alignment vertical="center"/>
    </xf>
    <xf numFmtId="49" fontId="7" fillId="0" borderId="15" xfId="0" applyNumberFormat="1" applyFont="1" applyBorder="1" applyAlignment="1">
      <alignment vertical="center" wrapText="1"/>
    </xf>
    <xf numFmtId="49" fontId="7" fillId="0" borderId="12" xfId="0" applyNumberFormat="1" applyFont="1" applyBorder="1" applyAlignment="1">
      <alignment vertical="center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39" xfId="0" applyNumberFormat="1" applyBorder="1" applyAlignment="1">
      <alignment vertical="center"/>
    </xf>
    <xf numFmtId="0" fontId="0" fillId="0" borderId="39" xfId="0" applyBorder="1" applyAlignment="1">
      <alignment vertical="center"/>
    </xf>
    <xf numFmtId="0" fontId="0" fillId="0" borderId="46" xfId="0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RTS%20Stavitel%202016\Templates\Rozpocty\Sablon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5112">
    <tabColor rgb="FF66FF66"/>
  </sheetPr>
  <dimension ref="A1:O51"/>
  <sheetViews>
    <sheetView showGridLines="0" tabSelected="1" view="pageBreakPreview" topLeftCell="B1" zoomScale="75" zoomScaleNormal="100" zoomScaleSheetLayoutView="75" workbookViewId="0">
      <selection activeCell="N23" sqref="N23"/>
    </sheetView>
  </sheetViews>
  <sheetFormatPr defaultColWidth="9" defaultRowHeight="12.75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>
      <c r="A1" s="72" t="s">
        <v>34</v>
      </c>
      <c r="B1" s="197" t="s">
        <v>94</v>
      </c>
      <c r="C1" s="198"/>
      <c r="D1" s="198"/>
      <c r="E1" s="198"/>
      <c r="F1" s="198"/>
      <c r="G1" s="198"/>
      <c r="H1" s="198"/>
      <c r="I1" s="198"/>
      <c r="J1" s="199"/>
    </row>
    <row r="2" spans="1:15" ht="23.25" customHeight="1">
      <c r="A2" s="4"/>
      <c r="B2" s="80" t="s">
        <v>36</v>
      </c>
      <c r="C2" s="81"/>
      <c r="D2" s="211" t="s">
        <v>86</v>
      </c>
      <c r="E2" s="212"/>
      <c r="F2" s="212"/>
      <c r="G2" s="212"/>
      <c r="H2" s="212"/>
      <c r="I2" s="212"/>
      <c r="J2" s="213"/>
      <c r="O2" s="2"/>
    </row>
    <row r="3" spans="1:15" ht="23.25" customHeight="1">
      <c r="A3" s="4"/>
      <c r="B3" s="82" t="s">
        <v>38</v>
      </c>
      <c r="C3" s="83"/>
      <c r="D3" s="204" t="s">
        <v>87</v>
      </c>
      <c r="E3" s="205"/>
      <c r="F3" s="205"/>
      <c r="G3" s="205"/>
      <c r="H3" s="205"/>
      <c r="I3" s="205"/>
      <c r="J3" s="206"/>
    </row>
    <row r="4" spans="1:15" ht="23.25" customHeight="1">
      <c r="A4" s="4"/>
      <c r="B4" s="84" t="s">
        <v>39</v>
      </c>
      <c r="C4" s="85"/>
      <c r="D4" s="207" t="s">
        <v>88</v>
      </c>
      <c r="E4" s="208"/>
      <c r="F4" s="208"/>
      <c r="G4" s="208"/>
      <c r="H4" s="208"/>
      <c r="I4" s="208"/>
      <c r="J4" s="209"/>
    </row>
    <row r="5" spans="1:15" ht="24" customHeight="1">
      <c r="A5" s="4"/>
      <c r="B5" s="46" t="s">
        <v>21</v>
      </c>
      <c r="C5" s="5"/>
      <c r="D5" s="86"/>
      <c r="E5" s="26"/>
      <c r="F5" s="26"/>
      <c r="G5" s="26"/>
      <c r="H5" s="183" t="s">
        <v>91</v>
      </c>
      <c r="I5" s="86"/>
      <c r="J5" s="11"/>
    </row>
    <row r="6" spans="1:15" ht="15.75" customHeight="1">
      <c r="A6" s="4"/>
      <c r="B6" s="40"/>
      <c r="C6" s="26"/>
      <c r="D6" s="86"/>
      <c r="E6" s="26"/>
      <c r="F6" s="26"/>
      <c r="G6" s="26"/>
      <c r="H6" s="183" t="s">
        <v>92</v>
      </c>
      <c r="I6" s="86"/>
      <c r="J6" s="11"/>
    </row>
    <row r="7" spans="1:15" ht="15.75" customHeight="1">
      <c r="A7" s="4"/>
      <c r="B7" s="41"/>
      <c r="C7" s="87"/>
      <c r="D7" s="79"/>
      <c r="E7" s="34"/>
      <c r="F7" s="34"/>
      <c r="G7" s="34"/>
      <c r="H7" s="182" t="s">
        <v>93</v>
      </c>
      <c r="I7" s="34"/>
      <c r="J7" s="50"/>
    </row>
    <row r="8" spans="1:15" ht="24" hidden="1" customHeight="1">
      <c r="A8" s="4"/>
      <c r="B8" s="46" t="s">
        <v>19</v>
      </c>
      <c r="C8" s="5"/>
      <c r="D8" s="35"/>
      <c r="E8" s="5"/>
      <c r="F8" s="5"/>
      <c r="G8" s="44"/>
      <c r="H8" s="28" t="s">
        <v>31</v>
      </c>
      <c r="I8" s="33"/>
      <c r="J8" s="11"/>
    </row>
    <row r="9" spans="1:15" ht="15.75" hidden="1" customHeight="1">
      <c r="A9" s="4"/>
      <c r="B9" s="4"/>
      <c r="C9" s="5"/>
      <c r="D9" s="35"/>
      <c r="E9" s="5"/>
      <c r="F9" s="5"/>
      <c r="G9" s="44"/>
      <c r="H9" s="28" t="s">
        <v>32</v>
      </c>
      <c r="I9" s="33"/>
      <c r="J9" s="11"/>
    </row>
    <row r="10" spans="1:15" ht="15.75" hidden="1" customHeight="1">
      <c r="A10" s="4"/>
      <c r="B10" s="51"/>
      <c r="C10" s="27"/>
      <c r="D10" s="45"/>
      <c r="E10" s="54"/>
      <c r="F10" s="54"/>
      <c r="G10" s="52"/>
      <c r="H10" s="52"/>
      <c r="I10" s="53"/>
      <c r="J10" s="50"/>
    </row>
    <row r="11" spans="1:15" ht="24" customHeight="1">
      <c r="A11" s="4"/>
      <c r="B11" s="46" t="s">
        <v>18</v>
      </c>
      <c r="C11" s="5"/>
      <c r="D11" s="215"/>
      <c r="E11" s="215"/>
      <c r="F11" s="215"/>
      <c r="G11" s="215"/>
      <c r="H11" s="28" t="s">
        <v>31</v>
      </c>
      <c r="I11" s="89"/>
      <c r="J11" s="11"/>
    </row>
    <row r="12" spans="1:15" ht="15.75" customHeight="1">
      <c r="A12" s="4"/>
      <c r="B12" s="40"/>
      <c r="C12" s="26"/>
      <c r="D12" s="202"/>
      <c r="E12" s="202"/>
      <c r="F12" s="202"/>
      <c r="G12" s="202"/>
      <c r="H12" s="28" t="s">
        <v>32</v>
      </c>
      <c r="I12" s="89"/>
      <c r="J12" s="11"/>
    </row>
    <row r="13" spans="1:15" ht="15.75" customHeight="1">
      <c r="A13" s="4"/>
      <c r="B13" s="41"/>
      <c r="C13" s="88"/>
      <c r="D13" s="203"/>
      <c r="E13" s="203"/>
      <c r="F13" s="203"/>
      <c r="G13" s="203"/>
      <c r="H13" s="29"/>
      <c r="I13" s="34"/>
      <c r="J13" s="50"/>
    </row>
    <row r="14" spans="1:15" ht="24" hidden="1" customHeight="1">
      <c r="A14" s="4"/>
      <c r="B14" s="65" t="s">
        <v>20</v>
      </c>
      <c r="C14" s="66"/>
      <c r="D14" s="67"/>
      <c r="E14" s="68"/>
      <c r="F14" s="68"/>
      <c r="G14" s="68"/>
      <c r="H14" s="69"/>
      <c r="I14" s="68"/>
      <c r="J14" s="70"/>
    </row>
    <row r="15" spans="1:15" ht="32.25" customHeight="1">
      <c r="A15" s="4"/>
      <c r="B15" s="51" t="s">
        <v>29</v>
      </c>
      <c r="C15" s="71"/>
      <c r="D15" s="52"/>
      <c r="E15" s="214"/>
      <c r="F15" s="214"/>
      <c r="G15" s="200"/>
      <c r="H15" s="200"/>
      <c r="I15" s="200" t="s">
        <v>28</v>
      </c>
      <c r="J15" s="201"/>
    </row>
    <row r="16" spans="1:15" ht="23.25" customHeight="1">
      <c r="A16" s="129" t="s">
        <v>23</v>
      </c>
      <c r="B16" s="130" t="s">
        <v>23</v>
      </c>
      <c r="C16" s="57"/>
      <c r="D16" s="58"/>
      <c r="E16" s="190"/>
      <c r="F16" s="196"/>
      <c r="G16" s="190"/>
      <c r="H16" s="196"/>
      <c r="I16" s="190">
        <f>SUMIF(F47:F47,A16,I47:I47)+SUMIF(F47:F47,"PSU",I47:I47)</f>
        <v>0</v>
      </c>
      <c r="J16" s="191"/>
    </row>
    <row r="17" spans="1:10" ht="23.25" customHeight="1">
      <c r="A17" s="129" t="s">
        <v>24</v>
      </c>
      <c r="B17" s="130" t="s">
        <v>24</v>
      </c>
      <c r="C17" s="57"/>
      <c r="D17" s="58"/>
      <c r="E17" s="190"/>
      <c r="F17" s="196"/>
      <c r="G17" s="190"/>
      <c r="H17" s="196"/>
      <c r="I17" s="190">
        <f>SUMIF(F47:F47,A17,I47:I47)</f>
        <v>0</v>
      </c>
      <c r="J17" s="191"/>
    </row>
    <row r="18" spans="1:10" ht="23.25" customHeight="1">
      <c r="A18" s="129" t="s">
        <v>25</v>
      </c>
      <c r="B18" s="130" t="s">
        <v>25</v>
      </c>
      <c r="C18" s="57"/>
      <c r="D18" s="58"/>
      <c r="E18" s="190"/>
      <c r="F18" s="196"/>
      <c r="G18" s="190"/>
      <c r="H18" s="196"/>
      <c r="I18" s="190">
        <f>SUMIF(F47:F47,A18,I47:I47)</f>
        <v>0</v>
      </c>
      <c r="J18" s="191"/>
    </row>
    <row r="19" spans="1:10" ht="23.25" customHeight="1">
      <c r="A19" s="129" t="s">
        <v>46</v>
      </c>
      <c r="B19" s="130" t="s">
        <v>26</v>
      </c>
      <c r="C19" s="57"/>
      <c r="D19" s="58"/>
      <c r="E19" s="190"/>
      <c r="F19" s="196"/>
      <c r="G19" s="190"/>
      <c r="H19" s="196"/>
      <c r="I19" s="190">
        <f>SUMIF(F47:F47,A19,I47:I47)</f>
        <v>0</v>
      </c>
      <c r="J19" s="191"/>
    </row>
    <row r="20" spans="1:10" ht="23.25" customHeight="1">
      <c r="A20" s="129" t="s">
        <v>47</v>
      </c>
      <c r="B20" s="130" t="s">
        <v>27</v>
      </c>
      <c r="C20" s="57"/>
      <c r="D20" s="58"/>
      <c r="E20" s="190"/>
      <c r="F20" s="196"/>
      <c r="G20" s="190"/>
      <c r="H20" s="196"/>
      <c r="I20" s="190">
        <f>SUMIF(F47:F47,A20,I47:I47)</f>
        <v>0</v>
      </c>
      <c r="J20" s="191"/>
    </row>
    <row r="21" spans="1:10" ht="23.25" customHeight="1">
      <c r="A21" s="4"/>
      <c r="B21" s="73" t="s">
        <v>28</v>
      </c>
      <c r="C21" s="74"/>
      <c r="D21" s="75"/>
      <c r="E21" s="192"/>
      <c r="F21" s="193"/>
      <c r="G21" s="192"/>
      <c r="H21" s="193"/>
      <c r="I21" s="192">
        <f>SUM(I16:J20)</f>
        <v>0</v>
      </c>
      <c r="J21" s="195"/>
    </row>
    <row r="22" spans="1:10" ht="33" customHeight="1">
      <c r="A22" s="4"/>
      <c r="B22" s="64" t="s">
        <v>30</v>
      </c>
      <c r="C22" s="57"/>
      <c r="D22" s="58"/>
      <c r="E22" s="63"/>
      <c r="F22" s="60"/>
      <c r="G22" s="49"/>
      <c r="H22" s="49"/>
      <c r="I22" s="49"/>
      <c r="J22" s="61"/>
    </row>
    <row r="23" spans="1:10" ht="23.25" customHeight="1">
      <c r="A23" s="4"/>
      <c r="B23" s="56" t="s">
        <v>11</v>
      </c>
      <c r="C23" s="57"/>
      <c r="D23" s="58"/>
      <c r="E23" s="59">
        <v>15</v>
      </c>
      <c r="F23" s="60" t="s">
        <v>0</v>
      </c>
      <c r="G23" s="188">
        <v>0</v>
      </c>
      <c r="H23" s="189"/>
      <c r="I23" s="189"/>
      <c r="J23" s="61" t="str">
        <f t="shared" ref="J23:J28" si="0">Mena</f>
        <v>CZK</v>
      </c>
    </row>
    <row r="24" spans="1:10" ht="23.25" customHeight="1">
      <c r="A24" s="4"/>
      <c r="B24" s="56" t="s">
        <v>12</v>
      </c>
      <c r="C24" s="57"/>
      <c r="D24" s="58"/>
      <c r="E24" s="59">
        <f>SazbaDPH1</f>
        <v>15</v>
      </c>
      <c r="F24" s="60" t="s">
        <v>0</v>
      </c>
      <c r="G24" s="217">
        <f>ZakladDPHSni*SazbaDPH1/100</f>
        <v>0</v>
      </c>
      <c r="H24" s="218"/>
      <c r="I24" s="218"/>
      <c r="J24" s="61" t="str">
        <f t="shared" si="0"/>
        <v>CZK</v>
      </c>
    </row>
    <row r="25" spans="1:10" ht="23.25" customHeight="1">
      <c r="A25" s="4"/>
      <c r="B25" s="56" t="s">
        <v>13</v>
      </c>
      <c r="C25" s="57"/>
      <c r="D25" s="58"/>
      <c r="E25" s="59">
        <v>21</v>
      </c>
      <c r="F25" s="60" t="s">
        <v>0</v>
      </c>
      <c r="G25" s="188">
        <f>I21</f>
        <v>0</v>
      </c>
      <c r="H25" s="189"/>
      <c r="I25" s="189"/>
      <c r="J25" s="61" t="str">
        <f t="shared" si="0"/>
        <v>CZK</v>
      </c>
    </row>
    <row r="26" spans="1:10" ht="23.25" customHeight="1">
      <c r="A26" s="4"/>
      <c r="B26" s="48" t="s">
        <v>14</v>
      </c>
      <c r="C26" s="22"/>
      <c r="D26" s="18"/>
      <c r="E26" s="42">
        <f>SazbaDPH2</f>
        <v>21</v>
      </c>
      <c r="F26" s="43" t="s">
        <v>0</v>
      </c>
      <c r="G26" s="184">
        <f>ZakladDPHZakl*SazbaDPH2/100</f>
        <v>0</v>
      </c>
      <c r="H26" s="185"/>
      <c r="I26" s="185"/>
      <c r="J26" s="55" t="str">
        <f t="shared" si="0"/>
        <v>CZK</v>
      </c>
    </row>
    <row r="27" spans="1:10" ht="23.25" customHeight="1" thickBot="1">
      <c r="A27" s="4"/>
      <c r="B27" s="47" t="s">
        <v>4</v>
      </c>
      <c r="C27" s="20"/>
      <c r="D27" s="23"/>
      <c r="E27" s="20"/>
      <c r="F27" s="21"/>
      <c r="G27" s="186">
        <f>0</f>
        <v>0</v>
      </c>
      <c r="H27" s="186"/>
      <c r="I27" s="186"/>
      <c r="J27" s="62" t="str">
        <f t="shared" si="0"/>
        <v>CZK</v>
      </c>
    </row>
    <row r="28" spans="1:10" ht="27.75" hidden="1" customHeight="1" thickBot="1">
      <c r="A28" s="4"/>
      <c r="B28" s="107" t="s">
        <v>22</v>
      </c>
      <c r="C28" s="108"/>
      <c r="D28" s="108"/>
      <c r="E28" s="109"/>
      <c r="F28" s="110"/>
      <c r="G28" s="194" t="e">
        <f>ZakladDPHSniVypocet+ZakladDPHZaklVypocet</f>
        <v>#REF!</v>
      </c>
      <c r="H28" s="194"/>
      <c r="I28" s="194"/>
      <c r="J28" s="111" t="str">
        <f t="shared" si="0"/>
        <v>CZK</v>
      </c>
    </row>
    <row r="29" spans="1:10" ht="27.75" customHeight="1" thickBot="1">
      <c r="A29" s="4"/>
      <c r="B29" s="107" t="s">
        <v>33</v>
      </c>
      <c r="C29" s="112"/>
      <c r="D29" s="112"/>
      <c r="E29" s="112"/>
      <c r="F29" s="112"/>
      <c r="G29" s="187">
        <f>ZakladDPHSni+DPHSni+ZakladDPHZakl+DPHZakl+Zaokrouhleni</f>
        <v>0</v>
      </c>
      <c r="H29" s="187"/>
      <c r="I29" s="187"/>
      <c r="J29" s="113" t="s">
        <v>41</v>
      </c>
    </row>
    <row r="30" spans="1:10" ht="12.75" customHeight="1">
      <c r="A30" s="4"/>
      <c r="B30" s="4"/>
      <c r="C30" s="5"/>
      <c r="D30" s="5"/>
      <c r="E30" s="5"/>
      <c r="F30" s="5"/>
      <c r="G30" s="44"/>
      <c r="H30" s="5"/>
      <c r="I30" s="44"/>
      <c r="J30" s="12"/>
    </row>
    <row r="31" spans="1:10" ht="30" customHeight="1">
      <c r="A31" s="4"/>
      <c r="B31" s="4"/>
      <c r="C31" s="5"/>
      <c r="D31" s="5"/>
      <c r="E31" s="5"/>
      <c r="F31" s="5"/>
      <c r="G31" s="44"/>
      <c r="H31" s="5"/>
      <c r="I31" s="44"/>
      <c r="J31" s="12"/>
    </row>
    <row r="32" spans="1:10" ht="18.75" customHeight="1">
      <c r="A32" s="4"/>
      <c r="B32" s="24"/>
      <c r="C32" s="19" t="s">
        <v>10</v>
      </c>
      <c r="D32" s="38"/>
      <c r="E32" s="38"/>
      <c r="F32" s="19" t="s">
        <v>9</v>
      </c>
      <c r="G32" s="38"/>
      <c r="H32" s="39">
        <f ca="1">TODAY()</f>
        <v>43480</v>
      </c>
      <c r="I32" s="38"/>
      <c r="J32" s="12"/>
    </row>
    <row r="33" spans="1:10" ht="47.25" customHeight="1">
      <c r="A33" s="4"/>
      <c r="B33" s="4"/>
      <c r="C33" s="5"/>
      <c r="D33" s="5"/>
      <c r="E33" s="5"/>
      <c r="F33" s="5"/>
      <c r="G33" s="44"/>
      <c r="H33" s="5"/>
      <c r="I33" s="44"/>
      <c r="J33" s="12"/>
    </row>
    <row r="34" spans="1:10" s="36" customFormat="1" ht="18.75" customHeight="1">
      <c r="A34" s="30"/>
      <c r="B34" s="30"/>
      <c r="C34" s="31"/>
      <c r="D34" s="25"/>
      <c r="E34" s="25"/>
      <c r="F34" s="31"/>
      <c r="G34" s="32"/>
      <c r="H34" s="25"/>
      <c r="I34" s="32"/>
      <c r="J34" s="37"/>
    </row>
    <row r="35" spans="1:10" ht="12.75" customHeight="1">
      <c r="A35" s="4"/>
      <c r="B35" s="4"/>
      <c r="C35" s="5"/>
      <c r="D35" s="216" t="s">
        <v>2</v>
      </c>
      <c r="E35" s="216"/>
      <c r="F35" s="5"/>
      <c r="G35" s="44"/>
      <c r="H35" s="13" t="s">
        <v>3</v>
      </c>
      <c r="I35" s="44"/>
      <c r="J35" s="12"/>
    </row>
    <row r="36" spans="1:10" ht="13.5" customHeight="1" thickBot="1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>
      <c r="B37" s="76" t="s">
        <v>15</v>
      </c>
      <c r="C37" s="3"/>
      <c r="D37" s="3"/>
      <c r="E37" s="3"/>
      <c r="F37" s="99"/>
      <c r="G37" s="99"/>
      <c r="H37" s="99"/>
      <c r="I37" s="99"/>
      <c r="J37" s="3"/>
    </row>
    <row r="38" spans="1:10" ht="25.5" hidden="1" customHeight="1">
      <c r="A38" s="91" t="s">
        <v>35</v>
      </c>
      <c r="B38" s="93" t="s">
        <v>16</v>
      </c>
      <c r="C38" s="94" t="s">
        <v>5</v>
      </c>
      <c r="D38" s="95"/>
      <c r="E38" s="95"/>
      <c r="F38" s="100" t="str">
        <f>B23</f>
        <v>Základ pro sníženou DPH</v>
      </c>
      <c r="G38" s="100" t="str">
        <f>B25</f>
        <v>Základ pro základní DPH</v>
      </c>
      <c r="H38" s="101" t="s">
        <v>17</v>
      </c>
      <c r="I38" s="101" t="s">
        <v>1</v>
      </c>
      <c r="J38" s="96" t="s">
        <v>0</v>
      </c>
    </row>
    <row r="39" spans="1:10" ht="25.5" hidden="1" customHeight="1">
      <c r="A39" s="91">
        <v>1</v>
      </c>
      <c r="B39" s="97"/>
      <c r="C39" s="219"/>
      <c r="D39" s="220"/>
      <c r="E39" s="220"/>
      <c r="F39" s="102" t="e">
        <f>' Pol'!P20</f>
        <v>#REF!</v>
      </c>
      <c r="G39" s="103" t="e">
        <f>' Pol'!Q20</f>
        <v>#REF!</v>
      </c>
      <c r="H39" s="104" t="e">
        <f>(F39*SazbaDPH1/100)+(G39*SazbaDPH2/100)</f>
        <v>#REF!</v>
      </c>
      <c r="I39" s="104" t="e">
        <f>F39+G39+H39</f>
        <v>#REF!</v>
      </c>
      <c r="J39" s="98" t="e">
        <f>IF(CenaCelkemVypocet=0,"",I39/CenaCelkemVypocet*100)</f>
        <v>#REF!</v>
      </c>
    </row>
    <row r="40" spans="1:10" ht="25.5" hidden="1" customHeight="1">
      <c r="A40" s="91"/>
      <c r="B40" s="221" t="s">
        <v>40</v>
      </c>
      <c r="C40" s="222"/>
      <c r="D40" s="222"/>
      <c r="E40" s="223"/>
      <c r="F40" s="105" t="e">
        <f>SUMIF(A39:A39,"=1",F39:F39)</f>
        <v>#REF!</v>
      </c>
      <c r="G40" s="106" t="e">
        <f>SUMIF(A39:A39,"=1",G39:G39)</f>
        <v>#REF!</v>
      </c>
      <c r="H40" s="106" t="e">
        <f>SUMIF(A39:A39,"=1",H39:H39)</f>
        <v>#REF!</v>
      </c>
      <c r="I40" s="106" t="e">
        <f>SUMIF(A39:A39,"=1",I39:I39)</f>
        <v>#REF!</v>
      </c>
      <c r="J40" s="92" t="e">
        <f>SUMIF(A39:A39,"=1",J39:J39)</f>
        <v>#REF!</v>
      </c>
    </row>
    <row r="44" spans="1:10" ht="15.75">
      <c r="B44" s="114" t="s">
        <v>42</v>
      </c>
    </row>
    <row r="46" spans="1:10" ht="25.5" customHeight="1">
      <c r="A46" s="115"/>
      <c r="B46" s="118" t="s">
        <v>16</v>
      </c>
      <c r="C46" s="118" t="s">
        <v>5</v>
      </c>
      <c r="D46" s="119"/>
      <c r="E46" s="119"/>
      <c r="F46" s="122" t="s">
        <v>43</v>
      </c>
      <c r="G46" s="122"/>
      <c r="H46" s="122"/>
      <c r="I46" s="224" t="s">
        <v>28</v>
      </c>
      <c r="J46" s="224"/>
    </row>
    <row r="47" spans="1:10" ht="25.5" customHeight="1">
      <c r="A47" s="116"/>
      <c r="B47" s="123" t="s">
        <v>44</v>
      </c>
      <c r="C47" s="226" t="s">
        <v>45</v>
      </c>
      <c r="D47" s="227"/>
      <c r="E47" s="227"/>
      <c r="F47" s="124" t="s">
        <v>24</v>
      </c>
      <c r="G47" s="125"/>
      <c r="H47" s="125"/>
      <c r="I47" s="225">
        <f>' Pol'!G8</f>
        <v>0</v>
      </c>
      <c r="J47" s="225"/>
    </row>
    <row r="48" spans="1:10" ht="25.5" customHeight="1">
      <c r="A48" s="117"/>
      <c r="B48" s="120" t="s">
        <v>1</v>
      </c>
      <c r="C48" s="120"/>
      <c r="D48" s="121"/>
      <c r="E48" s="121"/>
      <c r="F48" s="126"/>
      <c r="G48" s="127"/>
      <c r="H48" s="127"/>
      <c r="I48" s="210">
        <f>I47</f>
        <v>0</v>
      </c>
      <c r="J48" s="210"/>
    </row>
    <row r="49" spans="6:10">
      <c r="F49" s="128"/>
      <c r="G49" s="90"/>
      <c r="H49" s="128"/>
      <c r="I49" s="90"/>
      <c r="J49" s="90"/>
    </row>
    <row r="50" spans="6:10">
      <c r="F50" s="128"/>
      <c r="G50" s="90"/>
      <c r="H50" s="128"/>
      <c r="I50" s="90"/>
      <c r="J50" s="90"/>
    </row>
    <row r="51" spans="6:10">
      <c r="F51" s="128"/>
      <c r="G51" s="90"/>
      <c r="H51" s="128"/>
      <c r="I51" s="90"/>
      <c r="J51" s="90"/>
    </row>
  </sheetData>
  <sheetProtection password="CCE1" sheet="1" objects="1" scenarios="1"/>
  <protectedRanges>
    <protectedRange sqref="I11:I12 D11:G13 C13" name="Oblast1"/>
  </protectedRanges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2">
    <mergeCell ref="C39:E39"/>
    <mergeCell ref="B40:E40"/>
    <mergeCell ref="I46:J46"/>
    <mergeCell ref="I47:J47"/>
    <mergeCell ref="C47:E47"/>
    <mergeCell ref="I48:J48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D11:G11"/>
    <mergeCell ref="D35:E35"/>
    <mergeCell ref="G24:I24"/>
    <mergeCell ref="G23:I23"/>
    <mergeCell ref="E19:F19"/>
    <mergeCell ref="E20:F20"/>
    <mergeCell ref="B1:J1"/>
    <mergeCell ref="E21:F21"/>
    <mergeCell ref="G15:H15"/>
    <mergeCell ref="I15:J15"/>
    <mergeCell ref="E16:F16"/>
    <mergeCell ref="D12:G12"/>
    <mergeCell ref="D13:G13"/>
    <mergeCell ref="D3:J3"/>
    <mergeCell ref="D4:J4"/>
    <mergeCell ref="G26:I26"/>
    <mergeCell ref="G27:I27"/>
    <mergeCell ref="G29:I29"/>
    <mergeCell ref="G25:I25"/>
    <mergeCell ref="I16:J16"/>
    <mergeCell ref="I19:J19"/>
    <mergeCell ref="G21:H21"/>
    <mergeCell ref="G28:I28"/>
    <mergeCell ref="I20:J20"/>
    <mergeCell ref="I21:J21"/>
    <mergeCell ref="G19:H19"/>
    <mergeCell ref="G20:H20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Stránka &amp;P z &amp;N</oddFooter>
  </headerFooter>
  <rowBreaks count="1" manualBreakCount="1">
    <brk id="36" max="9" man="1"/>
  </rowBreak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4">
    <tabColor rgb="FFFF9966"/>
  </sheetPr>
  <dimension ref="A1:G5"/>
  <sheetViews>
    <sheetView workbookViewId="0">
      <selection activeCell="A5" sqref="A5:IV5"/>
    </sheetView>
  </sheetViews>
  <sheetFormatPr defaultRowHeight="12.75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>
      <c r="A1" s="228" t="s">
        <v>6</v>
      </c>
      <c r="B1" s="228"/>
      <c r="C1" s="229"/>
      <c r="D1" s="228"/>
      <c r="E1" s="228"/>
      <c r="F1" s="228"/>
      <c r="G1" s="228"/>
    </row>
    <row r="2" spans="1:7" ht="24.95" customHeight="1">
      <c r="A2" s="78" t="s">
        <v>37</v>
      </c>
      <c r="B2" s="77"/>
      <c r="C2" s="230"/>
      <c r="D2" s="230"/>
      <c r="E2" s="230"/>
      <c r="F2" s="230"/>
      <c r="G2" s="231"/>
    </row>
    <row r="3" spans="1:7" ht="24.95" hidden="1" customHeight="1">
      <c r="A3" s="78" t="s">
        <v>7</v>
      </c>
      <c r="B3" s="77"/>
      <c r="C3" s="230"/>
      <c r="D3" s="230"/>
      <c r="E3" s="230"/>
      <c r="F3" s="230"/>
      <c r="G3" s="231"/>
    </row>
    <row r="4" spans="1:7" ht="24.95" hidden="1" customHeight="1">
      <c r="A4" s="78" t="s">
        <v>8</v>
      </c>
      <c r="B4" s="77"/>
      <c r="C4" s="230"/>
      <c r="D4" s="230"/>
      <c r="E4" s="230"/>
      <c r="F4" s="230"/>
      <c r="G4" s="231"/>
    </row>
    <row r="5" spans="1:7" hidden="1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AU20"/>
  <sheetViews>
    <sheetView view="pageBreakPreview" zoomScale="60" zoomScaleNormal="100" workbookViewId="0">
      <selection activeCell="F9" sqref="F9:F18"/>
    </sheetView>
  </sheetViews>
  <sheetFormatPr defaultRowHeight="12.75" outlineLevelRow="1"/>
  <cols>
    <col min="1" max="1" width="4.28515625" style="6" customWidth="1"/>
    <col min="2" max="2" width="14.42578125" style="7" customWidth="1"/>
    <col min="3" max="3" width="50.7109375" style="7" customWidth="1"/>
    <col min="4" max="4" width="4.5703125" style="155" customWidth="1"/>
    <col min="5" max="5" width="10.5703125" style="128" customWidth="1"/>
    <col min="6" max="6" width="9.85546875" customWidth="1"/>
    <col min="7" max="7" width="12.7109375" customWidth="1"/>
    <col min="8" max="8" width="9.140625" style="155" customWidth="1"/>
    <col min="16" max="26" width="0" hidden="1" customWidth="1"/>
  </cols>
  <sheetData>
    <row r="1" spans="1:47" ht="15.75" customHeight="1">
      <c r="A1" s="232" t="s">
        <v>94</v>
      </c>
      <c r="B1" s="232"/>
      <c r="C1" s="232"/>
      <c r="D1" s="232"/>
      <c r="E1" s="232"/>
      <c r="F1" s="232"/>
      <c r="G1" s="232"/>
      <c r="R1" t="s">
        <v>49</v>
      </c>
    </row>
    <row r="2" spans="1:47" ht="24.95" customHeight="1">
      <c r="A2" s="172" t="s">
        <v>48</v>
      </c>
      <c r="B2" s="173"/>
      <c r="C2" s="233" t="s">
        <v>86</v>
      </c>
      <c r="D2" s="234"/>
      <c r="E2" s="234"/>
      <c r="F2" s="234"/>
      <c r="G2" s="235"/>
      <c r="R2" t="s">
        <v>50</v>
      </c>
    </row>
    <row r="3" spans="1:47" ht="24.95" customHeight="1">
      <c r="A3" s="174" t="s">
        <v>7</v>
      </c>
      <c r="B3" s="175"/>
      <c r="C3" s="236" t="s">
        <v>87</v>
      </c>
      <c r="D3" s="237"/>
      <c r="E3" s="237"/>
      <c r="F3" s="237"/>
      <c r="G3" s="238"/>
      <c r="R3" t="s">
        <v>51</v>
      </c>
    </row>
    <row r="4" spans="1:47" ht="24.95" customHeight="1">
      <c r="A4" s="174" t="s">
        <v>8</v>
      </c>
      <c r="B4" s="175"/>
      <c r="C4" s="236" t="s">
        <v>88</v>
      </c>
      <c r="D4" s="237"/>
      <c r="E4" s="237"/>
      <c r="F4" s="237"/>
      <c r="G4" s="238"/>
      <c r="R4" t="s">
        <v>52</v>
      </c>
    </row>
    <row r="5" spans="1:47">
      <c r="A5" s="176" t="s">
        <v>53</v>
      </c>
      <c r="B5" s="177"/>
      <c r="C5" s="177"/>
      <c r="D5" s="165"/>
      <c r="E5" s="160"/>
      <c r="F5" s="131"/>
      <c r="G5" s="132"/>
      <c r="R5" t="s">
        <v>54</v>
      </c>
    </row>
    <row r="7" spans="1:47" ht="25.5">
      <c r="A7" s="178" t="s">
        <v>55</v>
      </c>
      <c r="B7" s="179" t="s">
        <v>56</v>
      </c>
      <c r="C7" s="179" t="s">
        <v>57</v>
      </c>
      <c r="D7" s="166" t="s">
        <v>58</v>
      </c>
      <c r="E7" s="161" t="s">
        <v>59</v>
      </c>
      <c r="F7" s="133" t="s">
        <v>60</v>
      </c>
      <c r="G7" s="138" t="s">
        <v>28</v>
      </c>
      <c r="H7" s="156" t="s">
        <v>61</v>
      </c>
    </row>
    <row r="8" spans="1:47">
      <c r="A8" s="139" t="s">
        <v>62</v>
      </c>
      <c r="B8" s="140" t="s">
        <v>44</v>
      </c>
      <c r="C8" s="141" t="s">
        <v>45</v>
      </c>
      <c r="D8" s="167"/>
      <c r="E8" s="142"/>
      <c r="F8" s="142"/>
      <c r="G8" s="142">
        <f>SUMIF(R9:R18,"&lt;&gt;NOR",G9:G18)</f>
        <v>0</v>
      </c>
      <c r="H8" s="157"/>
      <c r="R8" t="s">
        <v>63</v>
      </c>
    </row>
    <row r="9" spans="1:47" ht="22.5" outlineLevel="1">
      <c r="A9" s="135">
        <v>1</v>
      </c>
      <c r="B9" s="136" t="s">
        <v>64</v>
      </c>
      <c r="C9" s="150" t="s">
        <v>65</v>
      </c>
      <c r="D9" s="168" t="s">
        <v>66</v>
      </c>
      <c r="E9" s="137">
        <v>240</v>
      </c>
      <c r="F9" s="180"/>
      <c r="G9" s="137">
        <f>ROUND(E9*F9,2)</f>
        <v>0</v>
      </c>
      <c r="H9" s="158" t="s">
        <v>89</v>
      </c>
      <c r="I9" s="134"/>
      <c r="J9" s="134"/>
      <c r="K9" s="134"/>
      <c r="L9" s="134"/>
      <c r="M9" s="134"/>
      <c r="N9" s="134"/>
      <c r="O9" s="134"/>
      <c r="P9" s="134"/>
      <c r="Q9" s="134"/>
      <c r="R9" s="134" t="s">
        <v>67</v>
      </c>
      <c r="S9" s="134"/>
      <c r="T9" s="134"/>
      <c r="U9" s="134"/>
      <c r="V9" s="134"/>
      <c r="W9" s="134"/>
      <c r="X9" s="134"/>
      <c r="Y9" s="134"/>
      <c r="Z9" s="134"/>
      <c r="AA9" s="134"/>
      <c r="AB9" s="134"/>
      <c r="AC9" s="134"/>
      <c r="AD9" s="134"/>
      <c r="AE9" s="134"/>
      <c r="AF9" s="134"/>
      <c r="AG9" s="134"/>
      <c r="AH9" s="134"/>
      <c r="AI9" s="134"/>
      <c r="AJ9" s="134"/>
      <c r="AK9" s="134"/>
      <c r="AL9" s="134"/>
      <c r="AM9" s="134"/>
      <c r="AN9" s="134"/>
      <c r="AO9" s="134"/>
      <c r="AP9" s="134"/>
      <c r="AQ9" s="134"/>
      <c r="AR9" s="134"/>
      <c r="AS9" s="134"/>
      <c r="AT9" s="134"/>
      <c r="AU9" s="134"/>
    </row>
    <row r="10" spans="1:47" outlineLevel="1">
      <c r="A10" s="135"/>
      <c r="B10" s="136"/>
      <c r="C10" s="151" t="s">
        <v>68</v>
      </c>
      <c r="D10" s="169"/>
      <c r="E10" s="162">
        <v>240</v>
      </c>
      <c r="F10" s="180"/>
      <c r="G10" s="137"/>
      <c r="H10" s="158"/>
      <c r="I10" s="134"/>
      <c r="J10" s="134"/>
      <c r="K10" s="134"/>
      <c r="L10" s="134"/>
      <c r="M10" s="134"/>
      <c r="N10" s="134"/>
      <c r="O10" s="134"/>
      <c r="P10" s="134"/>
      <c r="Q10" s="134"/>
      <c r="R10" s="134" t="s">
        <v>69</v>
      </c>
      <c r="S10" s="134">
        <v>0</v>
      </c>
      <c r="T10" s="134"/>
      <c r="U10" s="134"/>
      <c r="V10" s="134"/>
      <c r="W10" s="134"/>
      <c r="X10" s="134"/>
      <c r="Y10" s="134"/>
      <c r="Z10" s="134"/>
      <c r="AA10" s="134"/>
      <c r="AB10" s="134"/>
      <c r="AC10" s="134"/>
      <c r="AD10" s="134"/>
      <c r="AE10" s="134"/>
      <c r="AF10" s="134"/>
      <c r="AG10" s="134"/>
      <c r="AH10" s="134"/>
      <c r="AI10" s="134"/>
      <c r="AJ10" s="134"/>
      <c r="AK10" s="134"/>
      <c r="AL10" s="134"/>
      <c r="AM10" s="134"/>
      <c r="AN10" s="134"/>
      <c r="AO10" s="134"/>
      <c r="AP10" s="134"/>
      <c r="AQ10" s="134"/>
      <c r="AR10" s="134"/>
      <c r="AS10" s="134"/>
      <c r="AT10" s="134"/>
      <c r="AU10" s="134"/>
    </row>
    <row r="11" spans="1:47" ht="22.5" outlineLevel="1">
      <c r="A11" s="135">
        <v>2</v>
      </c>
      <c r="B11" s="136" t="s">
        <v>70</v>
      </c>
      <c r="C11" s="150" t="s">
        <v>71</v>
      </c>
      <c r="D11" s="168" t="s">
        <v>66</v>
      </c>
      <c r="E11" s="137">
        <v>240</v>
      </c>
      <c r="F11" s="180"/>
      <c r="G11" s="137">
        <f>ROUND(E11*F11,2)</f>
        <v>0</v>
      </c>
      <c r="H11" s="158" t="s">
        <v>89</v>
      </c>
      <c r="I11" s="134"/>
      <c r="J11" s="134"/>
      <c r="K11" s="134"/>
      <c r="L11" s="134"/>
      <c r="M11" s="134"/>
      <c r="N11" s="134"/>
      <c r="O11" s="134"/>
      <c r="P11" s="134"/>
      <c r="Q11" s="134"/>
      <c r="R11" s="134" t="s">
        <v>67</v>
      </c>
      <c r="S11" s="134"/>
      <c r="T11" s="134"/>
      <c r="U11" s="134"/>
      <c r="V11" s="134"/>
      <c r="W11" s="134"/>
      <c r="X11" s="134"/>
      <c r="Y11" s="134"/>
      <c r="Z11" s="134"/>
      <c r="AA11" s="134"/>
      <c r="AB11" s="134"/>
      <c r="AC11" s="134"/>
      <c r="AD11" s="134"/>
      <c r="AE11" s="134"/>
      <c r="AF11" s="134"/>
      <c r="AG11" s="134"/>
      <c r="AH11" s="134"/>
      <c r="AI11" s="134"/>
      <c r="AJ11" s="134"/>
      <c r="AK11" s="134"/>
      <c r="AL11" s="134"/>
      <c r="AM11" s="134"/>
      <c r="AN11" s="134"/>
      <c r="AO11" s="134"/>
      <c r="AP11" s="134"/>
      <c r="AQ11" s="134"/>
      <c r="AR11" s="134"/>
      <c r="AS11" s="134"/>
      <c r="AT11" s="134"/>
      <c r="AU11" s="134"/>
    </row>
    <row r="12" spans="1:47" outlineLevel="1">
      <c r="A12" s="135"/>
      <c r="B12" s="136"/>
      <c r="C12" s="151" t="s">
        <v>72</v>
      </c>
      <c r="D12" s="169"/>
      <c r="E12" s="162">
        <v>240</v>
      </c>
      <c r="F12" s="180"/>
      <c r="G12" s="137"/>
      <c r="H12" s="158"/>
      <c r="I12" s="134"/>
      <c r="J12" s="134"/>
      <c r="K12" s="134"/>
      <c r="L12" s="134"/>
      <c r="M12" s="134"/>
      <c r="N12" s="134"/>
      <c r="O12" s="134"/>
      <c r="P12" s="134"/>
      <c r="Q12" s="134"/>
      <c r="R12" s="134" t="s">
        <v>69</v>
      </c>
      <c r="S12" s="134">
        <v>0</v>
      </c>
      <c r="T12" s="134"/>
      <c r="U12" s="134"/>
      <c r="V12" s="134"/>
      <c r="W12" s="134"/>
      <c r="X12" s="134"/>
      <c r="Y12" s="134"/>
      <c r="Z12" s="134"/>
      <c r="AA12" s="134"/>
      <c r="AB12" s="134"/>
      <c r="AC12" s="134"/>
      <c r="AD12" s="134"/>
      <c r="AE12" s="134"/>
      <c r="AF12" s="134"/>
      <c r="AG12" s="134"/>
      <c r="AH12" s="134"/>
      <c r="AI12" s="134"/>
      <c r="AJ12" s="134"/>
      <c r="AK12" s="134"/>
      <c r="AL12" s="134"/>
      <c r="AM12" s="134"/>
      <c r="AN12" s="134"/>
      <c r="AO12" s="134"/>
      <c r="AP12" s="134"/>
      <c r="AQ12" s="134"/>
      <c r="AR12" s="134"/>
      <c r="AS12" s="134"/>
      <c r="AT12" s="134"/>
      <c r="AU12" s="134"/>
    </row>
    <row r="13" spans="1:47" ht="22.5" outlineLevel="1">
      <c r="A13" s="135">
        <v>3</v>
      </c>
      <c r="B13" s="136" t="s">
        <v>73</v>
      </c>
      <c r="C13" s="150" t="s">
        <v>74</v>
      </c>
      <c r="D13" s="168" t="s">
        <v>66</v>
      </c>
      <c r="E13" s="137">
        <v>38</v>
      </c>
      <c r="F13" s="180"/>
      <c r="G13" s="137">
        <f>ROUND(E13*F13,2)</f>
        <v>0</v>
      </c>
      <c r="H13" s="158" t="s">
        <v>89</v>
      </c>
      <c r="I13" s="134"/>
      <c r="J13" s="134"/>
      <c r="K13" s="134"/>
      <c r="L13" s="134"/>
      <c r="M13" s="134"/>
      <c r="N13" s="134"/>
      <c r="O13" s="134"/>
      <c r="P13" s="134"/>
      <c r="Q13" s="134"/>
      <c r="R13" s="134" t="s">
        <v>67</v>
      </c>
      <c r="S13" s="134"/>
      <c r="T13" s="134"/>
      <c r="U13" s="134"/>
      <c r="V13" s="134"/>
      <c r="W13" s="134"/>
      <c r="X13" s="134"/>
      <c r="Y13" s="134"/>
      <c r="Z13" s="134"/>
      <c r="AA13" s="134"/>
      <c r="AB13" s="134"/>
      <c r="AC13" s="134"/>
      <c r="AD13" s="134"/>
      <c r="AE13" s="134"/>
      <c r="AF13" s="134"/>
      <c r="AG13" s="134"/>
      <c r="AH13" s="134"/>
      <c r="AI13" s="134"/>
      <c r="AJ13" s="134"/>
      <c r="AK13" s="134"/>
      <c r="AL13" s="134"/>
      <c r="AM13" s="134"/>
      <c r="AN13" s="134"/>
      <c r="AO13" s="134"/>
      <c r="AP13" s="134"/>
      <c r="AQ13" s="134"/>
      <c r="AR13" s="134"/>
      <c r="AS13" s="134"/>
      <c r="AT13" s="134"/>
      <c r="AU13" s="134"/>
    </row>
    <row r="14" spans="1:47" outlineLevel="1">
      <c r="A14" s="135"/>
      <c r="B14" s="136"/>
      <c r="C14" s="151" t="s">
        <v>75</v>
      </c>
      <c r="D14" s="169"/>
      <c r="E14" s="162">
        <v>38</v>
      </c>
      <c r="F14" s="180"/>
      <c r="G14" s="137"/>
      <c r="H14" s="158"/>
      <c r="I14" s="134"/>
      <c r="J14" s="134"/>
      <c r="K14" s="134"/>
      <c r="L14" s="134"/>
      <c r="M14" s="134"/>
      <c r="N14" s="134"/>
      <c r="O14" s="134"/>
      <c r="P14" s="134"/>
      <c r="Q14" s="134"/>
      <c r="R14" s="134" t="s">
        <v>69</v>
      </c>
      <c r="S14" s="134">
        <v>0</v>
      </c>
      <c r="T14" s="134"/>
      <c r="U14" s="134"/>
      <c r="V14" s="134"/>
      <c r="W14" s="134"/>
      <c r="X14" s="134"/>
      <c r="Y14" s="134"/>
      <c r="Z14" s="134"/>
      <c r="AA14" s="134"/>
      <c r="AB14" s="134"/>
      <c r="AC14" s="134"/>
      <c r="AD14" s="134"/>
      <c r="AE14" s="134"/>
      <c r="AF14" s="134"/>
      <c r="AG14" s="134"/>
      <c r="AH14" s="134"/>
      <c r="AI14" s="134"/>
      <c r="AJ14" s="134"/>
      <c r="AK14" s="134"/>
      <c r="AL14" s="134"/>
      <c r="AM14" s="134"/>
      <c r="AN14" s="134"/>
      <c r="AO14" s="134"/>
      <c r="AP14" s="134"/>
      <c r="AQ14" s="134"/>
      <c r="AR14" s="134"/>
      <c r="AS14" s="134"/>
      <c r="AT14" s="134"/>
      <c r="AU14" s="134"/>
    </row>
    <row r="15" spans="1:47" ht="22.5" outlineLevel="1">
      <c r="A15" s="135">
        <v>4</v>
      </c>
      <c r="B15" s="136" t="s">
        <v>76</v>
      </c>
      <c r="C15" s="150" t="s">
        <v>77</v>
      </c>
      <c r="D15" s="168" t="s">
        <v>78</v>
      </c>
      <c r="E15" s="137">
        <v>1</v>
      </c>
      <c r="F15" s="180"/>
      <c r="G15" s="137">
        <f>ROUND(E15*F15,2)</f>
        <v>0</v>
      </c>
      <c r="H15" s="158" t="s">
        <v>89</v>
      </c>
      <c r="I15" s="134"/>
      <c r="J15" s="134"/>
      <c r="K15" s="134"/>
      <c r="L15" s="134"/>
      <c r="M15" s="134"/>
      <c r="N15" s="134"/>
      <c r="O15" s="134"/>
      <c r="P15" s="134"/>
      <c r="Q15" s="134"/>
      <c r="R15" s="134" t="s">
        <v>67</v>
      </c>
      <c r="S15" s="134"/>
      <c r="T15" s="134"/>
      <c r="U15" s="134"/>
      <c r="V15" s="134"/>
      <c r="W15" s="134"/>
      <c r="X15" s="134"/>
      <c r="Y15" s="134"/>
      <c r="Z15" s="134"/>
      <c r="AA15" s="134"/>
      <c r="AB15" s="134"/>
      <c r="AC15" s="134"/>
      <c r="AD15" s="134"/>
      <c r="AE15" s="134"/>
      <c r="AF15" s="134"/>
      <c r="AG15" s="134"/>
      <c r="AH15" s="134"/>
      <c r="AI15" s="134"/>
      <c r="AJ15" s="134"/>
      <c r="AK15" s="134"/>
      <c r="AL15" s="134"/>
      <c r="AM15" s="134"/>
      <c r="AN15" s="134"/>
      <c r="AO15" s="134"/>
      <c r="AP15" s="134"/>
      <c r="AQ15" s="134"/>
      <c r="AR15" s="134"/>
      <c r="AS15" s="134"/>
      <c r="AT15" s="134"/>
      <c r="AU15" s="134"/>
    </row>
    <row r="16" spans="1:47" outlineLevel="1">
      <c r="A16" s="135"/>
      <c r="B16" s="136"/>
      <c r="C16" s="151" t="s">
        <v>79</v>
      </c>
      <c r="D16" s="169"/>
      <c r="E16" s="162">
        <v>1</v>
      </c>
      <c r="F16" s="180"/>
      <c r="G16" s="137"/>
      <c r="H16" s="158"/>
      <c r="I16" s="134"/>
      <c r="J16" s="134"/>
      <c r="K16" s="134"/>
      <c r="L16" s="134"/>
      <c r="M16" s="134"/>
      <c r="N16" s="134"/>
      <c r="O16" s="134"/>
      <c r="P16" s="134"/>
      <c r="Q16" s="134"/>
      <c r="R16" s="134" t="s">
        <v>69</v>
      </c>
      <c r="S16" s="134">
        <v>0</v>
      </c>
      <c r="T16" s="134"/>
      <c r="U16" s="134"/>
      <c r="V16" s="134"/>
      <c r="W16" s="134"/>
      <c r="X16" s="134"/>
      <c r="Y16" s="134"/>
      <c r="Z16" s="134"/>
      <c r="AA16" s="134"/>
      <c r="AB16" s="134"/>
      <c r="AC16" s="134"/>
      <c r="AD16" s="134"/>
      <c r="AE16" s="134"/>
      <c r="AF16" s="134"/>
      <c r="AG16" s="134"/>
      <c r="AH16" s="134"/>
      <c r="AI16" s="134"/>
      <c r="AJ16" s="134"/>
      <c r="AK16" s="134"/>
      <c r="AL16" s="134"/>
      <c r="AM16" s="134"/>
      <c r="AN16" s="134"/>
      <c r="AO16" s="134"/>
      <c r="AP16" s="134"/>
      <c r="AQ16" s="134"/>
      <c r="AR16" s="134"/>
      <c r="AS16" s="134"/>
      <c r="AT16" s="134"/>
      <c r="AU16" s="134"/>
    </row>
    <row r="17" spans="1:47" outlineLevel="1">
      <c r="A17" s="135">
        <v>5</v>
      </c>
      <c r="B17" s="136" t="s">
        <v>80</v>
      </c>
      <c r="C17" s="150" t="s">
        <v>81</v>
      </c>
      <c r="D17" s="168" t="s">
        <v>78</v>
      </c>
      <c r="E17" s="137">
        <v>0</v>
      </c>
      <c r="F17" s="180"/>
      <c r="G17" s="137">
        <f>ROUND(E17*F17,2)</f>
        <v>0</v>
      </c>
      <c r="H17" s="158" t="s">
        <v>89</v>
      </c>
      <c r="I17" s="134"/>
      <c r="J17" s="134"/>
      <c r="K17" s="134"/>
      <c r="L17" s="134"/>
      <c r="M17" s="134"/>
      <c r="N17" s="134"/>
      <c r="O17" s="134"/>
      <c r="P17" s="134"/>
      <c r="Q17" s="134"/>
      <c r="R17" s="134" t="s">
        <v>67</v>
      </c>
      <c r="S17" s="134"/>
      <c r="T17" s="134"/>
      <c r="U17" s="134"/>
      <c r="V17" s="134"/>
      <c r="W17" s="134"/>
      <c r="X17" s="134"/>
      <c r="Y17" s="134"/>
      <c r="Z17" s="134"/>
      <c r="AA17" s="134"/>
      <c r="AB17" s="134"/>
      <c r="AC17" s="134"/>
      <c r="AD17" s="134"/>
      <c r="AE17" s="134"/>
      <c r="AF17" s="134"/>
      <c r="AG17" s="134"/>
      <c r="AH17" s="134"/>
      <c r="AI17" s="134"/>
      <c r="AJ17" s="134"/>
      <c r="AK17" s="134"/>
      <c r="AL17" s="134"/>
      <c r="AM17" s="134"/>
      <c r="AN17" s="134"/>
      <c r="AO17" s="134"/>
      <c r="AP17" s="134"/>
      <c r="AQ17" s="134"/>
      <c r="AR17" s="134"/>
      <c r="AS17" s="134"/>
      <c r="AT17" s="134"/>
      <c r="AU17" s="134"/>
    </row>
    <row r="18" spans="1:47" outlineLevel="1">
      <c r="A18" s="143">
        <v>6</v>
      </c>
      <c r="B18" s="144" t="s">
        <v>82</v>
      </c>
      <c r="C18" s="152" t="s">
        <v>83</v>
      </c>
      <c r="D18" s="170" t="s">
        <v>0</v>
      </c>
      <c r="E18" s="145">
        <v>1.75</v>
      </c>
      <c r="F18" s="181"/>
      <c r="G18" s="145">
        <f>ROUND(E18*F18,2)</f>
        <v>0</v>
      </c>
      <c r="H18" s="159" t="s">
        <v>90</v>
      </c>
      <c r="I18" s="134"/>
      <c r="J18" s="134"/>
      <c r="K18" s="134"/>
      <c r="L18" s="134"/>
      <c r="M18" s="134"/>
      <c r="N18" s="134"/>
      <c r="O18" s="134"/>
      <c r="P18" s="134"/>
      <c r="Q18" s="134"/>
      <c r="R18" s="134" t="s">
        <v>67</v>
      </c>
      <c r="S18" s="134"/>
      <c r="T18" s="134"/>
      <c r="U18" s="134"/>
      <c r="V18" s="134"/>
      <c r="W18" s="134"/>
      <c r="X18" s="134"/>
      <c r="Y18" s="134"/>
      <c r="Z18" s="134"/>
      <c r="AA18" s="134"/>
      <c r="AB18" s="134"/>
      <c r="AC18" s="134"/>
      <c r="AD18" s="134"/>
      <c r="AE18" s="134"/>
      <c r="AF18" s="134"/>
      <c r="AG18" s="134"/>
      <c r="AH18" s="134"/>
      <c r="AI18" s="134"/>
      <c r="AJ18" s="134"/>
      <c r="AK18" s="134"/>
      <c r="AL18" s="134"/>
      <c r="AM18" s="134"/>
      <c r="AN18" s="134"/>
      <c r="AO18" s="134"/>
      <c r="AP18" s="134"/>
      <c r="AQ18" s="134"/>
      <c r="AR18" s="134"/>
      <c r="AS18" s="134"/>
      <c r="AT18" s="134"/>
      <c r="AU18" s="134"/>
    </row>
    <row r="19" spans="1:47">
      <c r="B19" s="7" t="s">
        <v>84</v>
      </c>
      <c r="C19" s="153" t="s">
        <v>84</v>
      </c>
      <c r="D19" s="9"/>
      <c r="E19" s="163"/>
      <c r="F19" s="6"/>
      <c r="G19" s="6"/>
      <c r="H19" s="9"/>
      <c r="P19">
        <v>15</v>
      </c>
      <c r="Q19">
        <v>21</v>
      </c>
    </row>
    <row r="20" spans="1:47">
      <c r="A20" s="146"/>
      <c r="B20" s="147" t="s">
        <v>28</v>
      </c>
      <c r="C20" s="154" t="s">
        <v>84</v>
      </c>
      <c r="D20" s="171"/>
      <c r="E20" s="164"/>
      <c r="F20" s="148"/>
      <c r="G20" s="149">
        <f>G8</f>
        <v>0</v>
      </c>
      <c r="H20" s="9"/>
      <c r="P20" t="e">
        <f>SUMIF(#REF!,P19,G7:G18)</f>
        <v>#REF!</v>
      </c>
      <c r="Q20" t="e">
        <f>SUMIF(#REF!,Q19,G7:G18)</f>
        <v>#REF!</v>
      </c>
      <c r="R20" t="s">
        <v>85</v>
      </c>
    </row>
  </sheetData>
  <sheetProtection password="CCE1" sheet="1" objects="1" scenarios="1"/>
  <protectedRanges>
    <protectedRange sqref="F9:F18" name="Oblast1"/>
  </protectedRanges>
  <mergeCells count="4">
    <mergeCell ref="A1:G1"/>
    <mergeCell ref="C2:G2"/>
    <mergeCell ref="C3:G3"/>
    <mergeCell ref="C4:G4"/>
  </mergeCells>
  <pageMargins left="0.59055118110236227" right="0.39370078740157483" top="0.78740157480314965" bottom="0.78740157480314965" header="0.31496062992125984" footer="0.31496062992125984"/>
  <pageSetup paperSize="9" scale="80" orientation="portrait" r:id="rId1"/>
  <headerFooter>
    <oddFooter>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45</vt:i4>
      </vt:variant>
    </vt:vector>
  </HeadingPairs>
  <TitlesOfParts>
    <vt:vector size="48" baseType="lpstr">
      <vt:lpstr>Stavba</vt:lpstr>
      <vt:lpstr>VzorPolozky</vt:lpstr>
      <vt:lpstr>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Uživatel</dc:creator>
  <cp:lastModifiedBy>Uživatel</cp:lastModifiedBy>
  <cp:lastPrinted>2014-02-28T09:52:57Z</cp:lastPrinted>
  <dcterms:created xsi:type="dcterms:W3CDTF">2009-04-08T07:15:50Z</dcterms:created>
  <dcterms:modified xsi:type="dcterms:W3CDTF">2019-01-15T14:24:04Z</dcterms:modified>
</cp:coreProperties>
</file>